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GW04035\Desktop\"/>
    </mc:Choice>
  </mc:AlternateContent>
  <xr:revisionPtr revIDLastSave="0" documentId="13_ncr:1_{03CD258E-536B-4102-99F4-84F39A4E8751}" xr6:coauthVersionLast="47" xr6:coauthVersionMax="47" xr10:uidLastSave="{00000000-0000-0000-0000-000000000000}"/>
  <workbookProtection workbookAlgorithmName="SHA-512" workbookHashValue="kIXRnjiCZQajFJBMpH6EZuqfX7I/rFmPvEbwO42qpWw38ve2y2cDzpfbwjpx/Wn33X/sccVpJza85NZa/vfBMg==" workbookSaltValue="zdHC2/cmn9WHWauw/US/Bw==" workbookSpinCount="100000" lockStructure="1"/>
  <bookViews>
    <workbookView xWindow="-120" yWindow="-120" windowWidth="29040" windowHeight="164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T6" i="5"/>
  <c r="S6" i="5"/>
  <c r="AL8" i="4" s="1"/>
  <c r="R6" i="5"/>
  <c r="Q6" i="5"/>
  <c r="W10" i="4" s="1"/>
  <c r="P6" i="5"/>
  <c r="P10" i="4" s="1"/>
  <c r="O6" i="5"/>
  <c r="N6" i="5"/>
  <c r="B10" i="4" s="1"/>
  <c r="M6" i="5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I86" i="4"/>
  <c r="H86" i="4"/>
  <c r="AT10" i="4"/>
  <c r="AD10" i="4"/>
  <c r="I10" i="4"/>
  <c r="BB8" i="4"/>
  <c r="AT8" i="4"/>
  <c r="AD8" i="4"/>
  <c r="I8" i="4"/>
</calcChain>
</file>

<file path=xl/sharedStrings.xml><?xml version="1.0" encoding="utf-8"?>
<sst xmlns="http://schemas.openxmlformats.org/spreadsheetml/2006/main" count="247" uniqueCount="121">
  <si>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</si>
  <si>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</si>
  <si>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</si>
  <si>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</si>
  <si>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</si>
  <si>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</si>
  <si>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</si>
  <si>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</si>
  <si>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</si>
  <si>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</si>
  <si>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</si>
  <si>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</si>
  <si>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</si>
  <si>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</si>
  <si>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</si>
  <si>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</si>
  <si>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</si>
  <si>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</si>
  <si>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</si>
  <si>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</si>
  <si>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</si>
  <si>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</si>
  <si>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</si>
  <si>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</si>
  <si>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</si>
  <si>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</si>
  <si>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</si>
  <si>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</si>
  <si>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</si>
  <si>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</si>
  <si>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</si>
  <si>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</si>
  <si>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</si>
  <si>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</si>
  <si>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</si>
  <si>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</si>
  <si>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</si>
  <si>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</si>
  <si>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</si>
  <si>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</si>
  <si>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</si>
  <si>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</si>
  <si>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</si>
  <si>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</si>
  <si>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</si>
  <si>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</si>
  <si>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</si>
  <si>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</si>
  <si>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</si>
  <si>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</si>
  <si>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</si>
  <si>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</si>
  <si>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</si>
  <si>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</si>
  <si>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</si>
  <si>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</si>
  <si>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</si>
  <si>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</si>
  <si>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</si>
  <si>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</si>
  <si>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</si>
  <si>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</si>
  <si>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</si>
  <si>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</si>
  <si>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</si>
  <si>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</si>
  <si>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</si>
  <si>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</si>
  <si>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</si>
  <si>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</si>
  <si>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</si>
  <si>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</si>
  <si>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</si>
  <si>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</si>
  <si>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</si>
  <si>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</si>
  <si>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</si>
  <si>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</si>
  <si>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</si>
  <si>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</si>
  <si>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</si>
  <si>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</si>
  <si>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</si>
  <si>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</si>
  <si>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</si>
  <si>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</si>
  <si>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</si>
  <si>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</si>
  <si>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</si>
  <si>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</si>
  <si>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</si>
  <si>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</si>
  <si>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</si>
  <si>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</si>
  <si>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</si>
  <si>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</si>
  <si>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</si>
  <si>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</si>
  <si>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広尾町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</si>
  <si>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</si>
  <si>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</si>
  <si>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</si>
  <si>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</si>
  <si>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</si>
  <si>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</si>
  <si>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</si>
  <si>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</si>
  <si>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</si>
  <si>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</si>
  <si>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</si>
  <si>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</si>
  <si>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</si>
  <si>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</si>
  <si>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</si>
  <si>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</si>
  <si>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</si>
  <si>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</si>
  <si>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</si>
  <si>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耐用年数を経過した施設については、順次更新を検討する。</t>
    <rPh sb="1" eb="3">
      <t>タイヨウ</t>
    </rPh>
    <rPh sb="3" eb="5">
      <t>ネンスウ</t>
    </rPh>
    <rPh sb="6" eb="8">
      <t>ケイカ</t>
    </rPh>
    <rPh sb="10" eb="12">
      <t>シセツ</t>
    </rPh>
    <rPh sb="18" eb="20">
      <t>ジュンジ</t>
    </rPh>
    <rPh sb="20" eb="22">
      <t>コウシン</t>
    </rPh>
    <rPh sb="23" eb="25">
      <t>ケントウ</t>
    </rPh>
    <phoneticPr fontId="4"/>
  </si>
  <si>
    <t>　維持管理費が、年々増加している傾向にあるが、生活環境向上のため必要な事業であり、投資の効率化を図りながら今後も継続して行う。</t>
    <rPh sb="41" eb="43">
      <t>トウシ</t>
    </rPh>
    <rPh sb="44" eb="47">
      <t>コウリツカ</t>
    </rPh>
    <rPh sb="48" eb="49">
      <t>ハカ</t>
    </rPh>
    <phoneticPr fontId="4"/>
  </si>
  <si>
    <t>・企業債残高対事業規模比率
　近年、企業債償還に係る一般会計の負担額が100%となり0％になっているため、今後、料金改定を検討する。
・経費回収率
　類似団体に比べると高い値となっており、現状を維持する。
・汚水処理原価
　年度によって変動はあるが、近年は類似団体に比べ低い値となっている。今後も投資の効率化や維持管理費の削減に努める必要がある。
・施設利用率
　類似団体に比べると高い値となっており、現状を維持する。
・水洗化率
　高い水準となっており、今後も維持することが望ましい。</t>
    <rPh sb="15" eb="17">
      <t>キンネン</t>
    </rPh>
    <rPh sb="18" eb="20">
      <t>キギョウ</t>
    </rPh>
    <rPh sb="20" eb="21">
      <t>サイ</t>
    </rPh>
    <rPh sb="21" eb="23">
      <t>ショウカン</t>
    </rPh>
    <rPh sb="24" eb="25">
      <t>カカ</t>
    </rPh>
    <rPh sb="26" eb="28">
      <t>イッパン</t>
    </rPh>
    <rPh sb="28" eb="30">
      <t>カイケイ</t>
    </rPh>
    <rPh sb="31" eb="33">
      <t>フタン</t>
    </rPh>
    <rPh sb="33" eb="34">
      <t>ガク</t>
    </rPh>
    <rPh sb="53" eb="55">
      <t>コンゴ</t>
    </rPh>
    <rPh sb="61" eb="63">
      <t>ケントウ</t>
    </rPh>
    <rPh sb="85" eb="86">
      <t>タカ</t>
    </rPh>
    <rPh sb="95" eb="97">
      <t>ゲンジョウ</t>
    </rPh>
    <rPh sb="98" eb="100">
      <t>イジ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</si>
</sst>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E-48CE-B108-B4D7F62D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E-48CE-B108-B4D7F62D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64.459999999999994</c:v>
                </c:pt>
                <c:pt idx="1">
                  <c:v>63.74</c:v>
                </c:pt>
                <c:pt idx="2">
                  <c:v>62.92</c:v>
                </c:pt>
                <c:pt idx="3">
                  <c:v>63.1</c:v>
                </c:pt>
                <c:pt idx="4">
                  <c:v>62.76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4-41D6-A47B-794BA0421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50.56</c:v>
                </c:pt>
                <c:pt idx="1">
                  <c:v>47.35</c:v>
                </c:pt>
                <c:pt idx="2">
                  <c:v>46.36</c:v>
                </c:pt>
                <c:pt idx="3">
                  <c:v>46.45</c:v>
                </c:pt>
                <c:pt idx="4">
                  <c:v>45.36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4-41D6-A47B-794BA0421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9-484A-8747-3B50503C4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83.85</c:v>
                </c:pt>
                <c:pt idx="1">
                  <c:v>81.209999999999994</c:v>
                </c:pt>
                <c:pt idx="2">
                  <c:v>83.08</c:v>
                </c:pt>
                <c:pt idx="3">
                  <c:v>82.61</c:v>
                </c:pt>
                <c:pt idx="4">
                  <c:v>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9-484A-8747-3B50503C4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87.81</c:v>
                </c:pt>
                <c:pt idx="1">
                  <c:v>92.52</c:v>
                </c:pt>
                <c:pt idx="2">
                  <c:v>95.59</c:v>
                </c:pt>
                <c:pt idx="3">
                  <c:v>111.62</c:v>
                </c:pt>
                <c:pt idx="4">
                  <c:v>126.12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7-445F-BF8C-7CCCE6C21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7-445F-BF8C-7CCCE6C21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E-4362-AFC8-2EDAF624C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E-4362-AFC8-2EDAF624C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B-4645-B05C-36F7CF8E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B-4645-B05C-36F7CF8E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9-4137-994E-EBC25A58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9-4137-994E-EBC25A58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2-4DC5-B98A-1362D805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2-4DC5-B98A-1362D805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6-4834-B387-E18B7109E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855.65</c:v>
                </c:pt>
                <c:pt idx="1">
                  <c:v>862.99</c:v>
                </c:pt>
                <c:pt idx="2">
                  <c:v>782.91</c:v>
                </c:pt>
                <c:pt idx="3">
                  <c:v>783.21</c:v>
                </c:pt>
                <c:pt idx="4">
                  <c:v>902.04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6-4834-B387-E18B7109E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79.81</c:v>
                </c:pt>
                <c:pt idx="1">
                  <c:v>73.319999999999993</c:v>
                </c:pt>
                <c:pt idx="2">
                  <c:v>73.63</c:v>
                </c:pt>
                <c:pt idx="3">
                  <c:v>72.040000000000006</c:v>
                </c:pt>
                <c:pt idx="4">
                  <c:v>69.37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0-4092-B932-70E8C6A4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52.23</c:v>
                </c:pt>
                <c:pt idx="1">
                  <c:v>50.06</c:v>
                </c:pt>
                <c:pt idx="2">
                  <c:v>49.38</c:v>
                </c:pt>
                <c:pt idx="3">
                  <c:v>48.53</c:v>
                </c:pt>
                <c:pt idx="4">
                  <c:v>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0-4092-B932-70E8C6A4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229.95</c:v>
                </c:pt>
                <c:pt idx="1">
                  <c:v>251.32</c:v>
                </c:pt>
                <c:pt idx="2">
                  <c:v>253.49</c:v>
                </c:pt>
                <c:pt idx="3">
                  <c:v>260.35000000000002</c:v>
                </c:pt>
                <c:pt idx="4">
                  <c:v>244.72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4DCE-875C-5FF04C5E8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294.05</c:v>
                </c:pt>
                <c:pt idx="1">
                  <c:v>309.22000000000003</c:v>
                </c:pt>
                <c:pt idx="2">
                  <c:v>316.97000000000003</c:v>
                </c:pt>
                <c:pt idx="3">
                  <c:v>326.17</c:v>
                </c:pt>
                <c:pt idx="4">
                  <c:v>336.93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9-4DCE-875C-5FF04C5E8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【881.57】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【339.86】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5" zoomScaleNormal="75" workbookViewId="0">
      <selection activeCell="BA34" sqref="BA3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北海道　広尾町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個別排水処理</v>
      </c>
      <c r="Q8" s="35"/>
      <c r="R8" s="35"/>
      <c r="S8" s="35"/>
      <c r="T8" s="35"/>
      <c r="U8" s="35"/>
      <c r="V8" s="35"/>
      <c r="W8" s="35" t="str">
        <f>データ!L6</f>
        <v>L2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6229</v>
      </c>
      <c r="AM8" s="37"/>
      <c r="AN8" s="37"/>
      <c r="AO8" s="37"/>
      <c r="AP8" s="37"/>
      <c r="AQ8" s="37"/>
      <c r="AR8" s="37"/>
      <c r="AS8" s="37"/>
      <c r="AT8" s="38">
        <f>データ!T6</f>
        <v>596.48</v>
      </c>
      <c r="AU8" s="38"/>
      <c r="AV8" s="38"/>
      <c r="AW8" s="38"/>
      <c r="AX8" s="38"/>
      <c r="AY8" s="38"/>
      <c r="AZ8" s="38"/>
      <c r="BA8" s="38"/>
      <c r="BB8" s="38">
        <f>データ!U6</f>
        <v>10.44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6.85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3960</v>
      </c>
      <c r="AE10" s="37"/>
      <c r="AF10" s="37"/>
      <c r="AG10" s="37"/>
      <c r="AH10" s="37"/>
      <c r="AI10" s="37"/>
      <c r="AJ10" s="37"/>
      <c r="AK10" s="2"/>
      <c r="AL10" s="37">
        <f>データ!V6</f>
        <v>416</v>
      </c>
      <c r="AM10" s="37"/>
      <c r="AN10" s="37"/>
      <c r="AO10" s="37"/>
      <c r="AP10" s="37"/>
      <c r="AQ10" s="37"/>
      <c r="AR10" s="37"/>
      <c r="AS10" s="37"/>
      <c r="AT10" s="38">
        <f>データ!W6</f>
        <v>590.6</v>
      </c>
      <c r="AU10" s="38"/>
      <c r="AV10" s="38"/>
      <c r="AW10" s="38"/>
      <c r="AX10" s="38"/>
      <c r="AY10" s="38"/>
      <c r="AZ10" s="38"/>
      <c r="BA10" s="38"/>
      <c r="BB10" s="38">
        <f>データ!X6</f>
        <v>0.7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120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118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119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【881.57】</v>
      </c>
      <c r="I86" s="12" t="str">
        <f>データ!CA6</f>
        <v>【46.46】</v>
      </c>
      <c r="J86" s="12" t="str">
        <f>データ!CL6</f>
        <v>【339.86】</v>
      </c>
      <c r="K86" s="12" t="str">
        <f>データ!CW6</f>
        <v>【45.78】</v>
      </c>
      <c r="L86" s="12" t="str">
        <f>データ!DH6</f>
        <v>【81.82】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ScUxd8NYhoPSe7rd1+DZeCc79cpkfUFqyLh5fV4soKdgfO5TZ6IUSEwjp2Cheoo6bdfHeMdDV9V3pT/BUFQyzQ==" saltValue="2J3lx5KLDQQZzUEe41mbF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16420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北海道　広尾町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6.85</v>
      </c>
      <c r="Q6" s="20">
        <f t="shared" si="3"/>
        <v>100</v>
      </c>
      <c r="R6" s="20">
        <f t="shared" si="3"/>
        <v>3960</v>
      </c>
      <c r="S6" s="20">
        <f t="shared" si="3"/>
        <v>6229</v>
      </c>
      <c r="T6" s="20">
        <f t="shared" si="3"/>
        <v>596.48</v>
      </c>
      <c r="U6" s="20">
        <f t="shared" si="3"/>
        <v>10.44</v>
      </c>
      <c r="V6" s="20">
        <f t="shared" si="3"/>
        <v>416</v>
      </c>
      <c r="W6" s="20">
        <f t="shared" si="3"/>
        <v>590.6</v>
      </c>
      <c r="X6" s="20">
        <f t="shared" si="3"/>
        <v>0.7</v>
      </c>
      <c r="Y6" s="21">
        <f>IF(Y7="",NA(),Y7)</f>
        <v>87.81</v>
      </c>
      <c r="Z6" s="21">
        <f t="shared" ref="Z6:AH6" si="4">IF(Z7="",NA(),Z7)</f>
        <v>92.52</v>
      </c>
      <c r="AA6" s="21">
        <f t="shared" si="4"/>
        <v>95.59</v>
      </c>
      <c r="AB6" s="21">
        <f t="shared" si="4"/>
        <v>111.62</v>
      </c>
      <c r="AC6" s="21">
        <f t="shared" si="4"/>
        <v>126.12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855.65</v>
      </c>
      <c r="BL6" s="21">
        <f t="shared" si="7"/>
        <v>862.99</v>
      </c>
      <c r="BM6" s="21">
        <f t="shared" si="7"/>
        <v>782.91</v>
      </c>
      <c r="BN6" s="21">
        <f t="shared" si="7"/>
        <v>783.21</v>
      </c>
      <c r="BO6" s="21">
        <f t="shared" si="7"/>
        <v>902.04</v>
      </c>
      <c r="BP6" s="20" t="str">
        <f>IF(BP7="","",IF(BP7="-","【-】","【"&amp;SUBSTITUTE(TEXT(BP7,"#,##0.00"),"-","△")&amp;"】"))</f>
        <v>【881.57】</v>
      </c>
      <c r="BQ6" s="21">
        <f>IF(BQ7="",NA(),BQ7)</f>
        <v>79.81</v>
      </c>
      <c r="BR6" s="21">
        <f t="shared" ref="BR6:BZ6" si="8">IF(BR7="",NA(),BR7)</f>
        <v>73.319999999999993</v>
      </c>
      <c r="BS6" s="21">
        <f t="shared" si="8"/>
        <v>73.63</v>
      </c>
      <c r="BT6" s="21">
        <f t="shared" si="8"/>
        <v>72.040000000000006</v>
      </c>
      <c r="BU6" s="21">
        <f t="shared" si="8"/>
        <v>69.37</v>
      </c>
      <c r="BV6" s="21">
        <f t="shared" si="8"/>
        <v>52.23</v>
      </c>
      <c r="BW6" s="21">
        <f t="shared" si="8"/>
        <v>50.06</v>
      </c>
      <c r="BX6" s="21">
        <f t="shared" si="8"/>
        <v>49.38</v>
      </c>
      <c r="BY6" s="21">
        <f t="shared" si="8"/>
        <v>48.53</v>
      </c>
      <c r="BZ6" s="21">
        <f t="shared" si="8"/>
        <v>46.11</v>
      </c>
      <c r="CA6" s="20" t="str">
        <f>IF(CA7="","",IF(CA7="-","【-】","【"&amp;SUBSTITUTE(TEXT(CA7,"#,##0.00"),"-","△")&amp;"】"))</f>
        <v>【46.46】</v>
      </c>
      <c r="CB6" s="21">
        <f>IF(CB7="",NA(),CB7)</f>
        <v>229.95</v>
      </c>
      <c r="CC6" s="21">
        <f t="shared" ref="CC6:CK6" si="9">IF(CC7="",NA(),CC7)</f>
        <v>251.32</v>
      </c>
      <c r="CD6" s="21">
        <f t="shared" si="9"/>
        <v>253.49</v>
      </c>
      <c r="CE6" s="21">
        <f t="shared" si="9"/>
        <v>260.35000000000002</v>
      </c>
      <c r="CF6" s="21">
        <f t="shared" si="9"/>
        <v>244.72</v>
      </c>
      <c r="CG6" s="21">
        <f t="shared" si="9"/>
        <v>294.05</v>
      </c>
      <c r="CH6" s="21">
        <f t="shared" si="9"/>
        <v>309.22000000000003</v>
      </c>
      <c r="CI6" s="21">
        <f t="shared" si="9"/>
        <v>316.97000000000003</v>
      </c>
      <c r="CJ6" s="21">
        <f t="shared" si="9"/>
        <v>326.17</v>
      </c>
      <c r="CK6" s="21">
        <f t="shared" si="9"/>
        <v>336.93</v>
      </c>
      <c r="CL6" s="20" t="str">
        <f>IF(CL7="","",IF(CL7="-","【-】","【"&amp;SUBSTITUTE(TEXT(CL7,"#,##0.00"),"-","△")&amp;"】"))</f>
        <v>【339.86】</v>
      </c>
      <c r="CM6" s="21">
        <f>IF(CM7="",NA(),CM7)</f>
        <v>64.459999999999994</v>
      </c>
      <c r="CN6" s="21">
        <f t="shared" ref="CN6:CV6" si="10">IF(CN7="",NA(),CN7)</f>
        <v>63.74</v>
      </c>
      <c r="CO6" s="21">
        <f t="shared" si="10"/>
        <v>62.92</v>
      </c>
      <c r="CP6" s="21">
        <f t="shared" si="10"/>
        <v>63.1</v>
      </c>
      <c r="CQ6" s="21">
        <f t="shared" si="10"/>
        <v>62.76</v>
      </c>
      <c r="CR6" s="21">
        <f t="shared" si="10"/>
        <v>50.56</v>
      </c>
      <c r="CS6" s="21">
        <f t="shared" si="10"/>
        <v>47.35</v>
      </c>
      <c r="CT6" s="21">
        <f t="shared" si="10"/>
        <v>46.36</v>
      </c>
      <c r="CU6" s="21">
        <f t="shared" si="10"/>
        <v>46.45</v>
      </c>
      <c r="CV6" s="21">
        <f t="shared" si="10"/>
        <v>45.36</v>
      </c>
      <c r="CW6" s="20" t="str">
        <f>IF(CW7="","",IF(CW7="-","【-】","【"&amp;SUBSTITUTE(TEXT(CW7,"#,##0.00"),"-","△")&amp;"】"))</f>
        <v>【45.78】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83.85</v>
      </c>
      <c r="DD6" s="21">
        <f t="shared" si="11"/>
        <v>81.209999999999994</v>
      </c>
      <c r="DE6" s="21">
        <f t="shared" si="11"/>
        <v>83.08</v>
      </c>
      <c r="DF6" s="21">
        <f t="shared" si="11"/>
        <v>82.61</v>
      </c>
      <c r="DG6" s="21">
        <f t="shared" si="11"/>
        <v>82.21</v>
      </c>
      <c r="DH6" s="20" t="str">
        <f>IF(DH7="","",IF(DH7="-","【-】","【"&amp;SUBSTITUTE(TEXT(DH7,"#,##0.00"),"-","△")&amp;"】"))</f>
        <v>【81.82】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16420</v>
      </c>
      <c r="D7" s="23">
        <v>47</v>
      </c>
      <c r="E7" s="23">
        <v>18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6.85</v>
      </c>
      <c r="Q7" s="24">
        <v>100</v>
      </c>
      <c r="R7" s="24">
        <v>3960</v>
      </c>
      <c r="S7" s="24">
        <v>6229</v>
      </c>
      <c r="T7" s="24">
        <v>596.48</v>
      </c>
      <c r="U7" s="24">
        <v>10.44</v>
      </c>
      <c r="V7" s="24">
        <v>416</v>
      </c>
      <c r="W7" s="24">
        <v>590.6</v>
      </c>
      <c r="X7" s="24">
        <v>0.7</v>
      </c>
      <c r="Y7" s="24">
        <v>87.81</v>
      </c>
      <c r="Z7" s="24">
        <v>92.52</v>
      </c>
      <c r="AA7" s="24">
        <v>95.59</v>
      </c>
      <c r="AB7" s="24">
        <v>111.62</v>
      </c>
      <c r="AC7" s="24">
        <v>126.12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855.65</v>
      </c>
      <c r="BL7" s="24">
        <v>862.99</v>
      </c>
      <c r="BM7" s="24">
        <v>782.91</v>
      </c>
      <c r="BN7" s="24">
        <v>783.21</v>
      </c>
      <c r="BO7" s="24">
        <v>902.04</v>
      </c>
      <c r="BP7" s="24">
        <v>881.57</v>
      </c>
      <c r="BQ7" s="24">
        <v>79.81</v>
      </c>
      <c r="BR7" s="24">
        <v>73.319999999999993</v>
      </c>
      <c r="BS7" s="24">
        <v>73.63</v>
      </c>
      <c r="BT7" s="24">
        <v>72.040000000000006</v>
      </c>
      <c r="BU7" s="24">
        <v>69.37</v>
      </c>
      <c r="BV7" s="24">
        <v>52.23</v>
      </c>
      <c r="BW7" s="24">
        <v>50.06</v>
      </c>
      <c r="BX7" s="24">
        <v>49.38</v>
      </c>
      <c r="BY7" s="24">
        <v>48.53</v>
      </c>
      <c r="BZ7" s="24">
        <v>46.11</v>
      </c>
      <c r="CA7" s="24">
        <v>46.46</v>
      </c>
      <c r="CB7" s="24">
        <v>229.95</v>
      </c>
      <c r="CC7" s="24">
        <v>251.32</v>
      </c>
      <c r="CD7" s="24">
        <v>253.49</v>
      </c>
      <c r="CE7" s="24">
        <v>260.35000000000002</v>
      </c>
      <c r="CF7" s="24">
        <v>244.72</v>
      </c>
      <c r="CG7" s="24">
        <v>294.05</v>
      </c>
      <c r="CH7" s="24">
        <v>309.22000000000003</v>
      </c>
      <c r="CI7" s="24">
        <v>316.97000000000003</v>
      </c>
      <c r="CJ7" s="24">
        <v>326.17</v>
      </c>
      <c r="CK7" s="24">
        <v>336.93</v>
      </c>
      <c r="CL7" s="24">
        <v>339.86</v>
      </c>
      <c r="CM7" s="24">
        <v>64.459999999999994</v>
      </c>
      <c r="CN7" s="24">
        <v>63.74</v>
      </c>
      <c r="CO7" s="24">
        <v>62.92</v>
      </c>
      <c r="CP7" s="24">
        <v>63.1</v>
      </c>
      <c r="CQ7" s="24">
        <v>62.76</v>
      </c>
      <c r="CR7" s="24">
        <v>50.56</v>
      </c>
      <c r="CS7" s="24">
        <v>47.35</v>
      </c>
      <c r="CT7" s="24">
        <v>46.36</v>
      </c>
      <c r="CU7" s="24">
        <v>46.45</v>
      </c>
      <c r="CV7" s="24">
        <v>45.36</v>
      </c>
      <c r="CW7" s="24">
        <v>45.78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83.85</v>
      </c>
      <c r="DD7" s="24">
        <v>81.209999999999994</v>
      </c>
      <c r="DE7" s="24">
        <v>83.08</v>
      </c>
      <c r="DF7" s="24">
        <v>82.61</v>
      </c>
      <c r="DG7" s="24">
        <v>82.21</v>
      </c>
      <c r="DH7" s="24">
        <v>81.819999999999993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LGW04035</cp:lastModifiedBy>
  <cp:lastPrinted>2024-01-17T07:29:47Z</cp:lastPrinted>
  <dcterms:created xsi:type="dcterms:W3CDTF">2023-12-12T03:01:43Z</dcterms:created>
  <dcterms:modified xsi:type="dcterms:W3CDTF">2024-01-17T07:29:49Z</dcterms:modified>
  <cp:category/>
</cp:coreProperties>
</file>